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farresabate/Desktop/"/>
    </mc:Choice>
  </mc:AlternateContent>
  <xr:revisionPtr revIDLastSave="0" documentId="8_{294C8D59-9B05-2144-912E-AC9B5A5FECDE}" xr6:coauthVersionLast="47" xr6:coauthVersionMax="47" xr10:uidLastSave="{00000000-0000-0000-0000-000000000000}"/>
  <bookViews>
    <workbookView xWindow="11980" yWindow="5900" windowWidth="27640" windowHeight="16940" xr2:uid="{39E9CD4C-477D-B04F-8AF2-1FE27C671B85}"/>
  </bookViews>
  <sheets>
    <sheet name="Hoja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1" l="1"/>
  <c r="J72" i="1"/>
  <c r="C72" i="1"/>
  <c r="A72" i="1"/>
  <c r="J71" i="1"/>
  <c r="C71" i="1"/>
  <c r="A71" i="1"/>
  <c r="J70" i="1"/>
  <c r="C70" i="1"/>
  <c r="A70" i="1"/>
  <c r="J69" i="1"/>
  <c r="C69" i="1"/>
  <c r="A69" i="1"/>
  <c r="J68" i="1"/>
  <c r="C68" i="1"/>
  <c r="A68" i="1"/>
  <c r="J67" i="1"/>
  <c r="C67" i="1"/>
  <c r="A67" i="1"/>
  <c r="E65" i="1"/>
  <c r="G65" i="1" s="1"/>
  <c r="C65" i="1"/>
  <c r="K65" i="1" s="1"/>
  <c r="I65" i="1" s="1"/>
  <c r="A65" i="1"/>
  <c r="J61" i="1"/>
  <c r="J60" i="1"/>
  <c r="K60" i="1" s="1"/>
  <c r="C60" i="1"/>
  <c r="A60" i="1"/>
  <c r="J59" i="1"/>
  <c r="K59" i="1" s="1"/>
  <c r="C59" i="1"/>
  <c r="A59" i="1"/>
  <c r="J58" i="1"/>
  <c r="C58" i="1"/>
  <c r="A58" i="1"/>
  <c r="J57" i="1"/>
  <c r="C57" i="1"/>
  <c r="A57" i="1"/>
  <c r="J56" i="1"/>
  <c r="K56" i="1" s="1"/>
  <c r="C56" i="1"/>
  <c r="J55" i="1"/>
  <c r="C55" i="1"/>
  <c r="A55" i="1"/>
  <c r="E53" i="1"/>
  <c r="G53" i="1" s="1"/>
  <c r="C53" i="1"/>
  <c r="K53" i="1" s="1"/>
  <c r="I53" i="1" s="1"/>
  <c r="A53" i="1"/>
  <c r="J49" i="1"/>
  <c r="A49" i="1"/>
  <c r="J48" i="1"/>
  <c r="K48" i="1" s="1"/>
  <c r="C48" i="1"/>
  <c r="A48" i="1"/>
  <c r="J47" i="1"/>
  <c r="K47" i="1" s="1"/>
  <c r="C47" i="1"/>
  <c r="A47" i="1"/>
  <c r="J46" i="1"/>
  <c r="K46" i="1" s="1"/>
  <c r="C46" i="1"/>
  <c r="A46" i="1"/>
  <c r="J45" i="1"/>
  <c r="K45" i="1" s="1"/>
  <c r="C45" i="1"/>
  <c r="A45" i="1"/>
  <c r="J44" i="1"/>
  <c r="K44" i="1" s="1"/>
  <c r="C44" i="1"/>
  <c r="J43" i="1"/>
  <c r="K43" i="1" s="1"/>
  <c r="M49" i="1" s="1"/>
  <c r="C43" i="1"/>
  <c r="A43" i="1"/>
  <c r="G41" i="1"/>
  <c r="K49" i="1" s="1"/>
  <c r="E41" i="1"/>
  <c r="C41" i="1"/>
  <c r="K41" i="1" s="1"/>
  <c r="I41" i="1" s="1"/>
  <c r="A41" i="1"/>
  <c r="J37" i="1"/>
  <c r="J36" i="1"/>
  <c r="C36" i="1"/>
  <c r="A36" i="1"/>
  <c r="J35" i="1"/>
  <c r="C35" i="1"/>
  <c r="A35" i="1"/>
  <c r="J34" i="1"/>
  <c r="C34" i="1"/>
  <c r="A34" i="1"/>
  <c r="J33" i="1"/>
  <c r="C33" i="1"/>
  <c r="A33" i="1"/>
  <c r="J32" i="1"/>
  <c r="C32" i="1"/>
  <c r="A32" i="1"/>
  <c r="J31" i="1"/>
  <c r="C31" i="1"/>
  <c r="A31" i="1"/>
  <c r="E29" i="1"/>
  <c r="C29" i="1"/>
  <c r="K29" i="1" s="1"/>
  <c r="I29" i="1" s="1"/>
  <c r="A29" i="1"/>
  <c r="J25" i="1"/>
  <c r="J24" i="1"/>
  <c r="C24" i="1"/>
  <c r="A24" i="1"/>
  <c r="J23" i="1"/>
  <c r="C23" i="1"/>
  <c r="A23" i="1"/>
  <c r="J22" i="1"/>
  <c r="C22" i="1"/>
  <c r="A22" i="1"/>
  <c r="J21" i="1"/>
  <c r="C21" i="1"/>
  <c r="A21" i="1"/>
  <c r="J20" i="1"/>
  <c r="C20" i="1"/>
  <c r="A20" i="1"/>
  <c r="J19" i="1"/>
  <c r="C19" i="1"/>
  <c r="A19" i="1"/>
  <c r="E17" i="1"/>
  <c r="C17" i="1"/>
  <c r="G17" i="1" s="1"/>
  <c r="A17" i="1"/>
  <c r="J13" i="1"/>
  <c r="K13" i="1" s="1"/>
  <c r="A13" i="1"/>
  <c r="J12" i="1"/>
  <c r="K12" i="1" s="1"/>
  <c r="C12" i="1"/>
  <c r="A12" i="1"/>
  <c r="J11" i="1"/>
  <c r="K11" i="1" s="1"/>
  <c r="C11" i="1"/>
  <c r="A11" i="1"/>
  <c r="J10" i="1"/>
  <c r="K10" i="1" s="1"/>
  <c r="C10" i="1"/>
  <c r="A10" i="1"/>
  <c r="J9" i="1"/>
  <c r="K9" i="1" s="1"/>
  <c r="C9" i="1"/>
  <c r="A9" i="1"/>
  <c r="J8" i="1"/>
  <c r="K8" i="1" s="1"/>
  <c r="C8" i="1"/>
  <c r="A8" i="1"/>
  <c r="J7" i="1"/>
  <c r="K7" i="1" s="1"/>
  <c r="M13" i="1" s="1"/>
  <c r="C7" i="1"/>
  <c r="A7" i="1"/>
  <c r="G5" i="1"/>
  <c r="E5" i="1"/>
  <c r="C5" i="1"/>
  <c r="K5" i="1" s="1"/>
  <c r="I5" i="1" s="1"/>
  <c r="A5" i="1"/>
  <c r="K70" i="1" l="1"/>
  <c r="K69" i="1"/>
  <c r="K32" i="1"/>
  <c r="K58" i="1"/>
  <c r="K68" i="1"/>
  <c r="K72" i="1"/>
  <c r="K24" i="1"/>
  <c r="K21" i="1"/>
  <c r="K19" i="1"/>
  <c r="K23" i="1"/>
  <c r="K20" i="1"/>
  <c r="K22" i="1"/>
  <c r="K25" i="1"/>
  <c r="K61" i="1"/>
  <c r="K55" i="1"/>
  <c r="M61" i="1" s="1"/>
  <c r="K57" i="1"/>
  <c r="K67" i="1"/>
  <c r="K71" i="1"/>
  <c r="K73" i="1"/>
  <c r="K17" i="1"/>
  <c r="I17" i="1" s="1"/>
  <c r="G29" i="1"/>
  <c r="K37" i="1" s="1"/>
  <c r="M73" i="1" l="1"/>
  <c r="K36" i="1"/>
  <c r="K34" i="1"/>
  <c r="K35" i="1"/>
  <c r="K33" i="1"/>
  <c r="M25" i="1"/>
  <c r="K31" i="1"/>
  <c r="M37" i="1" l="1"/>
</calcChain>
</file>

<file path=xl/sharedStrings.xml><?xml version="1.0" encoding="utf-8"?>
<sst xmlns="http://schemas.openxmlformats.org/spreadsheetml/2006/main" count="85" uniqueCount="20">
  <si>
    <t>Eleccions municipals 28/05/2023</t>
  </si>
  <si>
    <t>Resultats per seccions sobre els vots vàlids</t>
  </si>
  <si>
    <t>Secció:</t>
  </si>
  <si>
    <t>Pl. de la Vila / Nucli Antic</t>
  </si>
  <si>
    <t>Electors censats</t>
  </si>
  <si>
    <t>Vots emesos</t>
  </si>
  <si>
    <t>Vots nuls</t>
  </si>
  <si>
    <t>Vots vàlids</t>
  </si>
  <si>
    <t>Abstenció (%)</t>
  </si>
  <si>
    <t>Participació (%)</t>
  </si>
  <si>
    <t>Opció política</t>
  </si>
  <si>
    <t>Descripció</t>
  </si>
  <si>
    <t>Vots</t>
  </si>
  <si>
    <t>%</t>
  </si>
  <si>
    <t>Vots en blanc</t>
  </si>
  <si>
    <t>Espai Santa Anna / La Floresta</t>
  </si>
  <si>
    <t>Espai Santa Anna / Barri Santa Anna Tió</t>
  </si>
  <si>
    <t>Barri del Remei</t>
  </si>
  <si>
    <t>CPD - AMUNT</t>
  </si>
  <si>
    <t>Can Figueres / Puigdepedra, Can Figueres, La Cisa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</si>
</sst>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\ _€_-;\-* #,##0\ _€_-;_-* &quot;-&quot;??\ _€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Calibri"/>
      <family val="2"/>
    </font>
    <font>
      <sz val="10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0" fontId="8" fillId="0" borderId="1" xfId="2" applyNumberFormat="1" applyFont="1" applyBorder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10" fillId="0" borderId="0" xfId="0" applyFont="1"/>
    <xf numFmtId="165" fontId="10" fillId="0" borderId="0" xfId="1" applyNumberFormat="1" applyFont="1"/>
    <xf numFmtId="10" fontId="10" fillId="3" borderId="0" xfId="2" applyNumberFormat="1" applyFont="1" applyFill="1"/>
    <xf numFmtId="0" fontId="10" fillId="4" borderId="0" xfId="0" applyFont="1" applyFill="1"/>
    <xf numFmtId="165" fontId="10" fillId="5" borderId="0" xfId="1" applyNumberFormat="1" applyFont="1" applyFill="1"/>
    <xf numFmtId="10" fontId="10" fillId="5" borderId="0" xfId="2" applyNumberFormat="1" applyFont="1" applyFill="1"/>
    <xf numFmtId="10" fontId="10" fillId="0" borderId="0" xfId="2" applyNumberFormat="1" applyFont="1"/>
    <xf numFmtId="0" fontId="10" fillId="3" borderId="0" xfId="0" applyFont="1" applyFill="1"/>
    <xf numFmtId="165" fontId="10" fillId="0" borderId="0" xfId="1" applyNumberFormat="1" applyFont="1" applyBorder="1"/>
    <xf numFmtId="10" fontId="10" fillId="3" borderId="0" xfId="2" applyNumberFormat="1" applyFont="1" applyFill="1" applyBorder="1"/>
    <xf numFmtId="10" fontId="0" fillId="0" borderId="0" xfId="0" applyNumberFormat="1"/>
    <xf numFmtId="165" fontId="10" fillId="4" borderId="0" xfId="1" applyNumberFormat="1" applyFont="1" applyFill="1"/>
    <xf numFmtId="165" fontId="10" fillId="3" borderId="0" xfId="1" applyNumberFormat="1" applyFont="1" applyFill="1"/>
    <xf numFmtId="0" fontId="10" fillId="5" borderId="0" xfId="0" applyFont="1" applyFill="1"/>
    <xf numFmtId="0" fontId="10" fillId="6" borderId="0" xfId="0" applyFont="1" applyFill="1"/>
    <xf numFmtId="165" fontId="10" fillId="6" borderId="0" xfId="1" applyNumberFormat="1" applyFont="1" applyFill="1"/>
    <xf numFmtId="10" fontId="10" fillId="6" borderId="0" xfId="2" applyNumberFormat="1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monicafarresabate/Desktop/Resultats%20Municipals%202023.xls" TargetMode="External"/><Relationship Id="rId1" Type="http://schemas.openxmlformats.org/officeDocument/2006/relationships/externalLinkPath" Target="Resultats%20Municipals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rtits"/>
      <sheetName val="Participació"/>
      <sheetName val="Resultats"/>
      <sheetName val="Llei Hondt"/>
      <sheetName val="General"/>
      <sheetName val="Municipi"/>
      <sheetName val="Seccions"/>
      <sheetName val="Gràfics"/>
    </sheetNames>
    <sheetDataSet>
      <sheetData sheetId="0">
        <row r="2">
          <cell r="B2" t="str">
            <v>VEÏNS PER PREMIÀ DE DALT-ARA PACTE LOCAL</v>
          </cell>
          <cell r="C2" t="str">
            <v>VxPD-ARA PL</v>
          </cell>
        </row>
        <row r="3">
          <cell r="B3" t="str">
            <v>CRIDA PREMIÀ DE DALT - ALTERNATIVA MUNICIPALISTA</v>
          </cell>
          <cell r="C3" t="str">
            <v>CPD - AMUNT</v>
          </cell>
        </row>
        <row r="4">
          <cell r="B4" t="str">
            <v>PARTIT DELS SOCIALISTES DE CATALUNYA - CANDIDATURA DE PROGRÉS</v>
          </cell>
          <cell r="C4" t="str">
            <v>PSC-CP</v>
          </cell>
        </row>
        <row r="5">
          <cell r="B5" t="str">
            <v>CIUTADANS-PARTIDO DE LA CIUDADANÍA</v>
          </cell>
          <cell r="C5" t="str">
            <v>Cs</v>
          </cell>
        </row>
        <row r="6">
          <cell r="B6" t="str">
            <v>SOM IMPULS-COMPROMÍS MUNICIPAL</v>
          </cell>
          <cell r="C6" t="str">
            <v>CM</v>
          </cell>
        </row>
        <row r="7">
          <cell r="B7" t="str">
            <v>ESQUERRA REPUBLICANA DE CATALUNYA - ACORD MUNICIPAL</v>
          </cell>
          <cell r="C7" t="str">
            <v>ERC-AM</v>
          </cell>
        </row>
      </sheetData>
      <sheetData sheetId="1"/>
      <sheetData sheetId="2">
        <row r="2">
          <cell r="B2">
            <v>685</v>
          </cell>
          <cell r="C2">
            <v>549</v>
          </cell>
          <cell r="D2">
            <v>790</v>
          </cell>
          <cell r="E2">
            <v>668</v>
          </cell>
          <cell r="F2">
            <v>857</v>
          </cell>
          <cell r="G2">
            <v>487</v>
          </cell>
          <cell r="H2">
            <v>556</v>
          </cell>
          <cell r="I2">
            <v>664</v>
          </cell>
          <cell r="J2">
            <v>702</v>
          </cell>
          <cell r="K2">
            <v>678</v>
          </cell>
          <cell r="L2">
            <v>552</v>
          </cell>
          <cell r="M2">
            <v>688</v>
          </cell>
        </row>
        <row r="8">
          <cell r="B8">
            <v>3</v>
          </cell>
          <cell r="C8">
            <v>1</v>
          </cell>
          <cell r="E8">
            <v>4</v>
          </cell>
          <cell r="F8">
            <v>7</v>
          </cell>
          <cell r="G8">
            <v>5</v>
          </cell>
          <cell r="H8">
            <v>4</v>
          </cell>
          <cell r="I8">
            <v>2</v>
          </cell>
          <cell r="J8">
            <v>2</v>
          </cell>
          <cell r="K8">
            <v>6</v>
          </cell>
          <cell r="L8">
            <v>4</v>
          </cell>
          <cell r="M8">
            <v>5</v>
          </cell>
        </row>
        <row r="9">
          <cell r="A9" t="str">
            <v>Vots en blanc</v>
          </cell>
          <cell r="B9">
            <v>3</v>
          </cell>
          <cell r="C9">
            <v>5</v>
          </cell>
          <cell r="D9">
            <v>6</v>
          </cell>
          <cell r="E9">
            <v>3</v>
          </cell>
          <cell r="F9">
            <v>6</v>
          </cell>
          <cell r="G9">
            <v>4</v>
          </cell>
          <cell r="H9">
            <v>1</v>
          </cell>
          <cell r="I9">
            <v>14</v>
          </cell>
          <cell r="J9">
            <v>9</v>
          </cell>
          <cell r="K9">
            <v>5</v>
          </cell>
          <cell r="L9">
            <v>5</v>
          </cell>
          <cell r="M9">
            <v>5</v>
          </cell>
        </row>
        <row r="10">
          <cell r="A10" t="str">
            <v>VxPD-ARA PL</v>
          </cell>
          <cell r="B10">
            <v>87</v>
          </cell>
          <cell r="C10">
            <v>62</v>
          </cell>
          <cell r="D10">
            <v>85</v>
          </cell>
          <cell r="E10">
            <v>68</v>
          </cell>
          <cell r="F10">
            <v>66</v>
          </cell>
          <cell r="G10">
            <v>47</v>
          </cell>
          <cell r="H10">
            <v>55</v>
          </cell>
          <cell r="I10">
            <v>85</v>
          </cell>
          <cell r="J10">
            <v>80</v>
          </cell>
          <cell r="K10">
            <v>81</v>
          </cell>
          <cell r="L10">
            <v>61</v>
          </cell>
          <cell r="M10">
            <v>77</v>
          </cell>
        </row>
        <row r="11">
          <cell r="B11">
            <v>52</v>
          </cell>
          <cell r="C11">
            <v>23</v>
          </cell>
          <cell r="D11">
            <v>41</v>
          </cell>
          <cell r="E11">
            <v>28</v>
          </cell>
          <cell r="F11">
            <v>47</v>
          </cell>
          <cell r="G11">
            <v>22</v>
          </cell>
          <cell r="H11">
            <v>20</v>
          </cell>
          <cell r="I11">
            <v>19</v>
          </cell>
          <cell r="J11">
            <v>24</v>
          </cell>
          <cell r="K11">
            <v>30</v>
          </cell>
          <cell r="L11">
            <v>31</v>
          </cell>
          <cell r="M11">
            <v>38</v>
          </cell>
        </row>
        <row r="12">
          <cell r="A12" t="str">
            <v>PSC-CP</v>
          </cell>
          <cell r="B12">
            <v>19</v>
          </cell>
          <cell r="C12">
            <v>10</v>
          </cell>
          <cell r="D12">
            <v>18</v>
          </cell>
          <cell r="E12">
            <v>46</v>
          </cell>
          <cell r="F12">
            <v>53</v>
          </cell>
          <cell r="G12">
            <v>44</v>
          </cell>
          <cell r="H12">
            <v>43</v>
          </cell>
          <cell r="I12">
            <v>31</v>
          </cell>
          <cell r="J12">
            <v>26</v>
          </cell>
          <cell r="K12">
            <v>52</v>
          </cell>
          <cell r="L12">
            <v>20</v>
          </cell>
          <cell r="M12">
            <v>28</v>
          </cell>
        </row>
        <row r="13">
          <cell r="A13" t="str">
            <v>Cs</v>
          </cell>
          <cell r="B13">
            <v>10</v>
          </cell>
          <cell r="C13">
            <v>8</v>
          </cell>
          <cell r="D13">
            <v>17</v>
          </cell>
          <cell r="E13">
            <v>23</v>
          </cell>
          <cell r="F13">
            <v>41</v>
          </cell>
          <cell r="G13">
            <v>12</v>
          </cell>
          <cell r="H13">
            <v>12</v>
          </cell>
          <cell r="I13">
            <v>20</v>
          </cell>
          <cell r="J13">
            <v>20</v>
          </cell>
          <cell r="K13">
            <v>9</v>
          </cell>
          <cell r="L13">
            <v>13</v>
          </cell>
          <cell r="M13">
            <v>11</v>
          </cell>
        </row>
        <row r="14">
          <cell r="A14" t="str">
            <v>CM</v>
          </cell>
          <cell r="B14">
            <v>216</v>
          </cell>
          <cell r="C14">
            <v>175</v>
          </cell>
          <cell r="D14">
            <v>264</v>
          </cell>
          <cell r="E14">
            <v>160</v>
          </cell>
          <cell r="F14">
            <v>210</v>
          </cell>
          <cell r="G14">
            <v>90</v>
          </cell>
          <cell r="H14">
            <v>122</v>
          </cell>
          <cell r="I14">
            <v>167</v>
          </cell>
          <cell r="J14">
            <v>211</v>
          </cell>
          <cell r="K14">
            <v>130</v>
          </cell>
          <cell r="L14">
            <v>171</v>
          </cell>
          <cell r="M14">
            <v>199</v>
          </cell>
        </row>
        <row r="15">
          <cell r="A15" t="str">
            <v>ERC-AM</v>
          </cell>
          <cell r="B15">
            <v>75</v>
          </cell>
          <cell r="C15">
            <v>55</v>
          </cell>
          <cell r="D15">
            <v>103</v>
          </cell>
          <cell r="E15">
            <v>55</v>
          </cell>
          <cell r="F15">
            <v>56</v>
          </cell>
          <cell r="G15">
            <v>15</v>
          </cell>
          <cell r="H15">
            <v>25</v>
          </cell>
          <cell r="I15">
            <v>59</v>
          </cell>
          <cell r="J15">
            <v>32</v>
          </cell>
          <cell r="K15">
            <v>29</v>
          </cell>
          <cell r="L15">
            <v>49</v>
          </cell>
          <cell r="M15">
            <v>55</v>
          </cell>
        </row>
        <row r="16">
          <cell r="B16">
            <v>465</v>
          </cell>
          <cell r="C16">
            <v>339</v>
          </cell>
          <cell r="D16">
            <v>538</v>
          </cell>
          <cell r="E16">
            <v>387</v>
          </cell>
          <cell r="F16">
            <v>486</v>
          </cell>
          <cell r="G16">
            <v>239</v>
          </cell>
          <cell r="H16">
            <v>282</v>
          </cell>
          <cell r="I16">
            <v>397</v>
          </cell>
          <cell r="J16">
            <v>404</v>
          </cell>
          <cell r="K16">
            <v>342</v>
          </cell>
          <cell r="L16">
            <v>354</v>
          </cell>
          <cell r="M16">
            <v>418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75D8-8C9A-6440-9D95-7D8B45783A49}">
  <dimension ref="A1:M73"/>
  <sheetViews>
    <sheetView tabSelected="1" workbookViewId="0">
      <selection sqref="A1:M73"/>
    </sheetView>
  </sheetViews>
  <sheetFormatPr baseColWidth="10" defaultRowHeight="16" x14ac:dyDescent="0.2"/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3"/>
    </row>
    <row r="2" spans="1:13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</row>
    <row r="3" spans="1:13" x14ac:dyDescent="0.2">
      <c r="A3" s="6" t="s">
        <v>2</v>
      </c>
      <c r="B3" s="6">
        <v>1</v>
      </c>
      <c r="C3" t="s">
        <v>3</v>
      </c>
      <c r="M3" s="5"/>
    </row>
    <row r="4" spans="1:13" x14ac:dyDescent="0.2">
      <c r="A4" s="7" t="s">
        <v>4</v>
      </c>
      <c r="B4" s="7"/>
      <c r="C4" s="7" t="s">
        <v>5</v>
      </c>
      <c r="D4" s="7"/>
      <c r="E4" s="7" t="s">
        <v>6</v>
      </c>
      <c r="F4" s="7"/>
      <c r="G4" s="7" t="s">
        <v>7</v>
      </c>
      <c r="H4" s="7"/>
      <c r="I4" s="8" t="s">
        <v>8</v>
      </c>
      <c r="J4" s="8"/>
      <c r="K4" s="8" t="s">
        <v>9</v>
      </c>
      <c r="L4" s="8"/>
    </row>
    <row r="5" spans="1:13" ht="17" thickBot="1" x14ac:dyDescent="0.25">
      <c r="A5" s="9">
        <f>SUM([1]Resultats!$B$2:$D$2)</f>
        <v>2024</v>
      </c>
      <c r="B5" s="9"/>
      <c r="C5" s="9">
        <f>SUM([1]Resultats!$B$16:$D$16)</f>
        <v>1342</v>
      </c>
      <c r="D5" s="9"/>
      <c r="E5" s="9">
        <f>SUM([1]Resultats!$B$8:$C$8)</f>
        <v>4</v>
      </c>
      <c r="F5" s="9"/>
      <c r="G5" s="9">
        <f>C5-E5</f>
        <v>1338</v>
      </c>
      <c r="H5" s="9"/>
      <c r="I5" s="10">
        <f>1-K5</f>
        <v>0.33695652173913049</v>
      </c>
      <c r="J5" s="10"/>
      <c r="K5" s="10">
        <f>C5/A5</f>
        <v>0.66304347826086951</v>
      </c>
      <c r="L5" s="10"/>
    </row>
    <row r="6" spans="1:13" x14ac:dyDescent="0.2">
      <c r="A6" s="11" t="s">
        <v>10</v>
      </c>
      <c r="B6" s="11"/>
      <c r="C6" s="11" t="s">
        <v>11</v>
      </c>
      <c r="D6" s="11"/>
      <c r="E6" s="11"/>
      <c r="F6" s="11"/>
      <c r="G6" s="11"/>
      <c r="H6" s="11"/>
      <c r="I6" s="11"/>
      <c r="J6" s="12" t="s">
        <v>12</v>
      </c>
      <c r="K6" s="12" t="s">
        <v>13</v>
      </c>
      <c r="L6" s="11"/>
    </row>
    <row r="7" spans="1:13" x14ac:dyDescent="0.2">
      <c r="A7" s="13" t="str">
        <f>[1]Partits!C2</f>
        <v>VxPD-ARA PL</v>
      </c>
      <c r="B7" s="13"/>
      <c r="C7" s="13" t="str">
        <f>[1]Partits!B2</f>
        <v>VEÏNS PER PREMIÀ DE DALT-ARA PACTE LOCAL</v>
      </c>
      <c r="D7" s="13"/>
      <c r="E7" s="13"/>
      <c r="F7" s="13"/>
      <c r="G7" s="13"/>
      <c r="H7" s="13"/>
      <c r="I7" s="13"/>
      <c r="J7" s="14">
        <f>SUM([1]Resultats!$B$10:$D$10)</f>
        <v>234</v>
      </c>
      <c r="K7" s="15">
        <f t="shared" ref="K7:K13" si="0">J7/$G$5</f>
        <v>0.17488789237668162</v>
      </c>
      <c r="L7" s="13"/>
    </row>
    <row r="8" spans="1:13" x14ac:dyDescent="0.2">
      <c r="A8" s="16" t="str">
        <f>[1]Partits!C3</f>
        <v>CPD - AMUNT</v>
      </c>
      <c r="B8" s="16"/>
      <c r="C8" s="16" t="str">
        <f>[1]Partits!B3</f>
        <v>CRIDA PREMIÀ DE DALT - ALTERNATIVA MUNICIPALISTA</v>
      </c>
      <c r="D8" s="16"/>
      <c r="E8" s="16"/>
      <c r="F8" s="16"/>
      <c r="G8" s="16"/>
      <c r="H8" s="16"/>
      <c r="I8" s="16"/>
      <c r="J8" s="17">
        <f>SUM([1]Resultats!$B$11:$D$11)</f>
        <v>116</v>
      </c>
      <c r="K8" s="18">
        <f t="shared" si="0"/>
        <v>8.6696562032884908E-2</v>
      </c>
      <c r="L8" s="16"/>
    </row>
    <row r="9" spans="1:13" x14ac:dyDescent="0.2">
      <c r="A9" s="13" t="str">
        <f>[1]Partits!C4</f>
        <v>PSC-CP</v>
      </c>
      <c r="B9" s="13"/>
      <c r="C9" s="13" t="str">
        <f>[1]Partits!B4</f>
        <v>PARTIT DELS SOCIALISTES DE CATALUNYA - CANDIDATURA DE PROGRÉS</v>
      </c>
      <c r="D9" s="13"/>
      <c r="E9" s="13"/>
      <c r="F9" s="13"/>
      <c r="G9" s="13"/>
      <c r="H9" s="13"/>
      <c r="I9" s="13"/>
      <c r="J9" s="14">
        <f>SUM([1]Resultats!$B$12:$D$12)</f>
        <v>47</v>
      </c>
      <c r="K9" s="15">
        <f t="shared" si="0"/>
        <v>3.5127055306427506E-2</v>
      </c>
      <c r="L9" s="13"/>
    </row>
    <row r="10" spans="1:13" x14ac:dyDescent="0.2">
      <c r="A10" s="16" t="str">
        <f>[1]Partits!C5</f>
        <v>Cs</v>
      </c>
      <c r="B10" s="16"/>
      <c r="C10" s="16" t="str">
        <f>[1]Partits!B5</f>
        <v>CIUTADANS-PARTIDO DE LA CIUDADANÍA</v>
      </c>
      <c r="D10" s="16"/>
      <c r="E10" s="16"/>
      <c r="F10" s="16"/>
      <c r="G10" s="16"/>
      <c r="H10" s="16"/>
      <c r="I10" s="16"/>
      <c r="J10" s="17">
        <f>SUM([1]Resultats!$B$13:$D$13)</f>
        <v>35</v>
      </c>
      <c r="K10" s="18">
        <f t="shared" si="0"/>
        <v>2.6158445440956652E-2</v>
      </c>
      <c r="L10" s="16"/>
    </row>
    <row r="11" spans="1:13" x14ac:dyDescent="0.2">
      <c r="A11" s="13" t="str">
        <f>[1]Partits!C6</f>
        <v>CM</v>
      </c>
      <c r="B11" s="13"/>
      <c r="C11" s="13" t="str">
        <f>[1]Partits!B6</f>
        <v>SOM IMPULS-COMPROMÍS MUNICIPAL</v>
      </c>
      <c r="D11" s="13"/>
      <c r="E11" s="13"/>
      <c r="F11" s="13"/>
      <c r="G11" s="13"/>
      <c r="H11" s="13"/>
      <c r="I11" s="13"/>
      <c r="J11" s="14">
        <f>SUM([1]Resultats!$B$14:$D$14)</f>
        <v>655</v>
      </c>
      <c r="K11" s="19">
        <f t="shared" si="0"/>
        <v>0.48953662182361735</v>
      </c>
      <c r="L11" s="13"/>
    </row>
    <row r="12" spans="1:13" x14ac:dyDescent="0.2">
      <c r="A12" s="16" t="str">
        <f>[1]Partits!C7</f>
        <v>ERC-AM</v>
      </c>
      <c r="B12" s="16"/>
      <c r="C12" s="16" t="str">
        <f>[1]Partits!B7</f>
        <v>ESQUERRA REPUBLICANA DE CATALUNYA - ACORD MUNICIPAL</v>
      </c>
      <c r="D12" s="16"/>
      <c r="E12" s="16"/>
      <c r="F12" s="16"/>
      <c r="G12" s="16"/>
      <c r="H12" s="16"/>
      <c r="I12" s="16"/>
      <c r="J12" s="17">
        <f>SUM([1]Resultats!$B$15:$D$15)</f>
        <v>233</v>
      </c>
      <c r="K12" s="18">
        <f t="shared" si="0"/>
        <v>0.1741405082212257</v>
      </c>
      <c r="L12" s="16"/>
    </row>
    <row r="13" spans="1:13" x14ac:dyDescent="0.2">
      <c r="A13" s="20" t="str">
        <f>[1]Resultats!A9</f>
        <v>Vots en blanc</v>
      </c>
      <c r="B13" s="20"/>
      <c r="C13" s="20" t="s">
        <v>14</v>
      </c>
      <c r="D13" s="20"/>
      <c r="E13" s="20"/>
      <c r="F13" s="20"/>
      <c r="G13" s="20"/>
      <c r="H13" s="20"/>
      <c r="I13" s="20"/>
      <c r="J13" s="21">
        <f>SUM([1]Resultats!$B$9:$D$9)</f>
        <v>14</v>
      </c>
      <c r="K13" s="22">
        <f t="shared" si="0"/>
        <v>1.0463378176382661E-2</v>
      </c>
      <c r="L13" s="20"/>
      <c r="M13" s="23">
        <f>SUM(K7:K13)</f>
        <v>0.99701046337817634</v>
      </c>
    </row>
    <row r="15" spans="1:13" x14ac:dyDescent="0.2">
      <c r="A15" s="6" t="s">
        <v>2</v>
      </c>
      <c r="B15" s="6">
        <v>2</v>
      </c>
      <c r="C15" t="s">
        <v>15</v>
      </c>
    </row>
    <row r="16" spans="1:13" x14ac:dyDescent="0.2">
      <c r="A16" s="7" t="s">
        <v>4</v>
      </c>
      <c r="B16" s="7"/>
      <c r="C16" s="7" t="s">
        <v>5</v>
      </c>
      <c r="D16" s="7"/>
      <c r="E16" s="7" t="s">
        <v>6</v>
      </c>
      <c r="F16" s="7"/>
      <c r="G16" s="7" t="s">
        <v>7</v>
      </c>
      <c r="H16" s="7"/>
      <c r="I16" s="8" t="s">
        <v>8</v>
      </c>
      <c r="J16" s="8"/>
      <c r="K16" s="8" t="s">
        <v>9</v>
      </c>
      <c r="L16" s="8"/>
    </row>
    <row r="17" spans="1:13" ht="17" thickBot="1" x14ac:dyDescent="0.25">
      <c r="A17" s="9">
        <f>SUM([1]Resultats!$E$2:$F$2)</f>
        <v>1525</v>
      </c>
      <c r="B17" s="9"/>
      <c r="C17" s="9">
        <f>SUM([1]Resultats!$E$16:$F$16)</f>
        <v>873</v>
      </c>
      <c r="D17" s="9"/>
      <c r="E17" s="9">
        <f>SUM([1]Resultats!$E$8:$F$8)</f>
        <v>11</v>
      </c>
      <c r="F17" s="9"/>
      <c r="G17" s="9">
        <f>C17-E17</f>
        <v>862</v>
      </c>
      <c r="H17" s="9"/>
      <c r="I17" s="10">
        <f>1-K17</f>
        <v>0.42754098360655735</v>
      </c>
      <c r="J17" s="10"/>
      <c r="K17" s="10">
        <f>C17/A17</f>
        <v>0.57245901639344265</v>
      </c>
      <c r="L17" s="10"/>
    </row>
    <row r="18" spans="1:13" x14ac:dyDescent="0.2">
      <c r="A18" s="11" t="s">
        <v>10</v>
      </c>
      <c r="B18" s="11"/>
      <c r="C18" s="11" t="s">
        <v>11</v>
      </c>
      <c r="D18" s="11"/>
      <c r="E18" s="11"/>
      <c r="F18" s="11"/>
      <c r="G18" s="11"/>
      <c r="H18" s="11"/>
      <c r="I18" s="11"/>
      <c r="J18" s="12" t="s">
        <v>12</v>
      </c>
      <c r="K18" s="12" t="s">
        <v>13</v>
      </c>
      <c r="L18" s="11"/>
    </row>
    <row r="19" spans="1:13" x14ac:dyDescent="0.2">
      <c r="A19" s="13" t="str">
        <f>[1]Partits!C2</f>
        <v>VxPD-ARA PL</v>
      </c>
      <c r="B19" s="13"/>
      <c r="C19" s="13" t="str">
        <f>[1]Partits!B2</f>
        <v>VEÏNS PER PREMIÀ DE DALT-ARA PACTE LOCAL</v>
      </c>
      <c r="D19" s="13"/>
      <c r="E19" s="13"/>
      <c r="F19" s="13"/>
      <c r="G19" s="13"/>
      <c r="H19" s="13"/>
      <c r="I19" s="13"/>
      <c r="J19" s="14">
        <f>SUM([1]Resultats!$E$10:$F$10)</f>
        <v>134</v>
      </c>
      <c r="K19" s="19">
        <f t="shared" ref="K19:K25" si="1">J19/$G$17</f>
        <v>0.1554524361948956</v>
      </c>
      <c r="L19" s="13"/>
    </row>
    <row r="20" spans="1:13" x14ac:dyDescent="0.2">
      <c r="A20" s="16" t="str">
        <f>[1]Partits!C3</f>
        <v>CPD - AMUNT</v>
      </c>
      <c r="B20" s="16"/>
      <c r="C20" s="16" t="str">
        <f>[1]Partits!B3</f>
        <v>CRIDA PREMIÀ DE DALT - ALTERNATIVA MUNICIPALISTA</v>
      </c>
      <c r="D20" s="16"/>
      <c r="E20" s="16"/>
      <c r="F20" s="16"/>
      <c r="G20" s="16"/>
      <c r="H20" s="16"/>
      <c r="I20" s="16"/>
      <c r="J20" s="24">
        <f>SUM([1]Resultats!$E$11:$F$11)</f>
        <v>75</v>
      </c>
      <c r="K20" s="18">
        <f t="shared" si="1"/>
        <v>8.7006960556844551E-2</v>
      </c>
      <c r="L20" s="16"/>
    </row>
    <row r="21" spans="1:13" x14ac:dyDescent="0.2">
      <c r="A21" s="13" t="str">
        <f>[1]Partits!C4</f>
        <v>PSC-CP</v>
      </c>
      <c r="B21" s="13"/>
      <c r="C21" s="13" t="str">
        <f>[1]Partits!B4</f>
        <v>PARTIT DELS SOCIALISTES DE CATALUNYA - CANDIDATURA DE PROGRÉS</v>
      </c>
      <c r="D21" s="13"/>
      <c r="E21" s="13"/>
      <c r="F21" s="13"/>
      <c r="G21" s="13"/>
      <c r="H21" s="13"/>
      <c r="I21" s="13"/>
      <c r="J21" s="14">
        <f>SUM([1]Resultats!$E$12:$F$12)</f>
        <v>99</v>
      </c>
      <c r="K21" s="19">
        <f t="shared" si="1"/>
        <v>0.1148491879350348</v>
      </c>
      <c r="L21" s="13"/>
    </row>
    <row r="22" spans="1:13" x14ac:dyDescent="0.2">
      <c r="A22" s="16" t="str">
        <f>[1]Partits!C5</f>
        <v>Cs</v>
      </c>
      <c r="B22" s="16"/>
      <c r="C22" s="16" t="str">
        <f>[1]Partits!B5</f>
        <v>CIUTADANS-PARTIDO DE LA CIUDADANÍA</v>
      </c>
      <c r="D22" s="16"/>
      <c r="E22" s="16"/>
      <c r="F22" s="16"/>
      <c r="G22" s="16"/>
      <c r="H22" s="16"/>
      <c r="I22" s="16"/>
      <c r="J22" s="24">
        <f>SUM([1]Resultats!$E$13:$F$13)</f>
        <v>64</v>
      </c>
      <c r="K22" s="18">
        <f t="shared" si="1"/>
        <v>7.4245939675174011E-2</v>
      </c>
      <c r="L22" s="16"/>
    </row>
    <row r="23" spans="1:13" x14ac:dyDescent="0.2">
      <c r="A23" s="13" t="str">
        <f>[1]Partits!C6</f>
        <v>CM</v>
      </c>
      <c r="B23" s="13"/>
      <c r="C23" s="13" t="str">
        <f>[1]Partits!B6</f>
        <v>SOM IMPULS-COMPROMÍS MUNICIPAL</v>
      </c>
      <c r="D23" s="13"/>
      <c r="E23" s="13"/>
      <c r="F23" s="13"/>
      <c r="G23" s="13"/>
      <c r="H23" s="13"/>
      <c r="I23" s="13"/>
      <c r="J23" s="14">
        <f>SUM([1]Resultats!$E$14:$F$14)</f>
        <v>370</v>
      </c>
      <c r="K23" s="19">
        <f t="shared" si="1"/>
        <v>0.42923433874709976</v>
      </c>
      <c r="L23" s="13"/>
    </row>
    <row r="24" spans="1:13" x14ac:dyDescent="0.2">
      <c r="A24" s="16" t="str">
        <f>[1]Partits!C7</f>
        <v>ERC-AM</v>
      </c>
      <c r="B24" s="16"/>
      <c r="C24" s="16" t="str">
        <f>[1]Partits!B7</f>
        <v>ESQUERRA REPUBLICANA DE CATALUNYA - ACORD MUNICIPAL</v>
      </c>
      <c r="D24" s="16"/>
      <c r="E24" s="16"/>
      <c r="F24" s="16"/>
      <c r="G24" s="16"/>
      <c r="H24" s="16"/>
      <c r="I24" s="16"/>
      <c r="J24" s="24">
        <f>SUM([1]Resultats!$E$15:$F$15)</f>
        <v>111</v>
      </c>
      <c r="K24" s="18">
        <f t="shared" si="1"/>
        <v>0.12877030162412992</v>
      </c>
      <c r="L24" s="16"/>
    </row>
    <row r="25" spans="1:13" x14ac:dyDescent="0.2">
      <c r="A25" s="20" t="s">
        <v>14</v>
      </c>
      <c r="B25" s="20"/>
      <c r="C25" s="20" t="s">
        <v>14</v>
      </c>
      <c r="D25" s="20"/>
      <c r="E25" s="20"/>
      <c r="F25" s="20"/>
      <c r="G25" s="20"/>
      <c r="H25" s="20"/>
      <c r="I25" s="20"/>
      <c r="J25" s="25">
        <f>SUM([1]Resultats!$E$9:$F$9)</f>
        <v>9</v>
      </c>
      <c r="K25" s="15">
        <f t="shared" si="1"/>
        <v>1.0440835266821345E-2</v>
      </c>
      <c r="L25" s="20"/>
      <c r="M25" s="23">
        <f>SUM(K19:K25)</f>
        <v>1</v>
      </c>
    </row>
    <row r="27" spans="1:13" x14ac:dyDescent="0.2">
      <c r="A27" s="6" t="s">
        <v>2</v>
      </c>
      <c r="B27" s="6">
        <v>3</v>
      </c>
      <c r="C27" t="s">
        <v>16</v>
      </c>
    </row>
    <row r="28" spans="1:13" x14ac:dyDescent="0.2">
      <c r="A28" s="7" t="s">
        <v>4</v>
      </c>
      <c r="B28" s="7"/>
      <c r="C28" s="7" t="s">
        <v>5</v>
      </c>
      <c r="D28" s="7"/>
      <c r="E28" s="7" t="s">
        <v>6</v>
      </c>
      <c r="F28" s="7"/>
      <c r="G28" s="7" t="s">
        <v>7</v>
      </c>
      <c r="H28" s="7"/>
      <c r="I28" s="8" t="s">
        <v>8</v>
      </c>
      <c r="J28" s="8"/>
      <c r="K28" s="8" t="s">
        <v>9</v>
      </c>
      <c r="L28" s="8"/>
    </row>
    <row r="29" spans="1:13" ht="17" thickBot="1" x14ac:dyDescent="0.25">
      <c r="A29" s="9">
        <f>SUM([1]Resultats!$G$2:$H$2)</f>
        <v>1043</v>
      </c>
      <c r="B29" s="9"/>
      <c r="C29" s="9">
        <f>SUM([1]Resultats!$G$16:$H$16)</f>
        <v>521</v>
      </c>
      <c r="D29" s="9"/>
      <c r="E29" s="9">
        <f>SUM([1]Resultats!$G$8:$H$8)</f>
        <v>9</v>
      </c>
      <c r="F29" s="9"/>
      <c r="G29" s="9">
        <f>C29-E29</f>
        <v>512</v>
      </c>
      <c r="H29" s="9"/>
      <c r="I29" s="10">
        <f>1-K29</f>
        <v>0.50047938638542666</v>
      </c>
      <c r="J29" s="10"/>
      <c r="K29" s="10">
        <f>C29/A29</f>
        <v>0.49952061361457334</v>
      </c>
      <c r="L29" s="10"/>
    </row>
    <row r="30" spans="1:13" x14ac:dyDescent="0.2">
      <c r="A30" s="11" t="s">
        <v>10</v>
      </c>
      <c r="B30" s="11"/>
      <c r="C30" s="11" t="s">
        <v>11</v>
      </c>
      <c r="D30" s="11"/>
      <c r="E30" s="11"/>
      <c r="F30" s="11"/>
      <c r="G30" s="11"/>
      <c r="H30" s="11"/>
      <c r="I30" s="11"/>
      <c r="J30" s="12" t="s">
        <v>12</v>
      </c>
      <c r="K30" s="12" t="s">
        <v>13</v>
      </c>
      <c r="L30" s="11"/>
    </row>
    <row r="31" spans="1:13" x14ac:dyDescent="0.2">
      <c r="A31" s="13" t="str">
        <f>[1]Partits!C2</f>
        <v>VxPD-ARA PL</v>
      </c>
      <c r="B31" s="13"/>
      <c r="C31" s="13" t="str">
        <f>[1]Partits!B2</f>
        <v>VEÏNS PER PREMIÀ DE DALT-ARA PACTE LOCAL</v>
      </c>
      <c r="D31" s="13"/>
      <c r="E31" s="13"/>
      <c r="F31" s="13"/>
      <c r="G31" s="13"/>
      <c r="H31" s="13"/>
      <c r="I31" s="13"/>
      <c r="J31" s="14">
        <f>SUM([1]Resultats!$G$10:$H$10)</f>
        <v>102</v>
      </c>
      <c r="K31" s="19">
        <f t="shared" ref="K31:K37" si="2">J31/$G$29</f>
        <v>0.19921875</v>
      </c>
      <c r="L31" s="13"/>
    </row>
    <row r="32" spans="1:13" x14ac:dyDescent="0.2">
      <c r="A32" s="16" t="str">
        <f>[1]Partits!C3</f>
        <v>CPD - AMUNT</v>
      </c>
      <c r="B32" s="16"/>
      <c r="C32" s="26" t="str">
        <f>[1]Partits!B3</f>
        <v>CRIDA PREMIÀ DE DALT - ALTERNATIVA MUNICIPALISTA</v>
      </c>
      <c r="D32" s="16"/>
      <c r="E32" s="16"/>
      <c r="F32" s="16"/>
      <c r="G32" s="16"/>
      <c r="H32" s="16"/>
      <c r="I32" s="16"/>
      <c r="J32" s="24">
        <f>SUM([1]Resultats!$G$11:$H$11)</f>
        <v>42</v>
      </c>
      <c r="K32" s="18">
        <f t="shared" si="2"/>
        <v>8.203125E-2</v>
      </c>
      <c r="L32" s="16"/>
    </row>
    <row r="33" spans="1:13" x14ac:dyDescent="0.2">
      <c r="A33" s="13" t="str">
        <f>[1]Partits!C4</f>
        <v>PSC-CP</v>
      </c>
      <c r="B33" s="13"/>
      <c r="C33" s="13" t="str">
        <f>[1]Partits!B4</f>
        <v>PARTIT DELS SOCIALISTES DE CATALUNYA - CANDIDATURA DE PROGRÉS</v>
      </c>
      <c r="D33" s="13"/>
      <c r="E33" s="13"/>
      <c r="F33" s="13"/>
      <c r="G33" s="13"/>
      <c r="H33" s="13"/>
      <c r="I33" s="13"/>
      <c r="J33" s="14">
        <f>SUM([1]Resultats!$G$12:$H$12)</f>
        <v>87</v>
      </c>
      <c r="K33" s="19">
        <f t="shared" si="2"/>
        <v>0.169921875</v>
      </c>
      <c r="L33" s="13"/>
    </row>
    <row r="34" spans="1:13" x14ac:dyDescent="0.2">
      <c r="A34" s="16" t="str">
        <f>[1]Partits!C5</f>
        <v>Cs</v>
      </c>
      <c r="B34" s="16"/>
      <c r="C34" s="26" t="str">
        <f>[1]Partits!B5</f>
        <v>CIUTADANS-PARTIDO DE LA CIUDADANÍA</v>
      </c>
      <c r="D34" s="16"/>
      <c r="E34" s="16"/>
      <c r="F34" s="16"/>
      <c r="G34" s="16"/>
      <c r="H34" s="16"/>
      <c r="I34" s="16"/>
      <c r="J34" s="24">
        <f>SUM([1]Resultats!$G$13:$H$13)</f>
        <v>24</v>
      </c>
      <c r="K34" s="18">
        <f t="shared" si="2"/>
        <v>4.6875E-2</v>
      </c>
      <c r="L34" s="16"/>
    </row>
    <row r="35" spans="1:13" x14ac:dyDescent="0.2">
      <c r="A35" s="13" t="str">
        <f>[1]Partits!C6</f>
        <v>CM</v>
      </c>
      <c r="B35" s="13"/>
      <c r="C35" s="13" t="str">
        <f>[1]Partits!B6</f>
        <v>SOM IMPULS-COMPROMÍS MUNICIPAL</v>
      </c>
      <c r="D35" s="13"/>
      <c r="E35" s="13"/>
      <c r="F35" s="13"/>
      <c r="G35" s="13"/>
      <c r="H35" s="13"/>
      <c r="I35" s="13"/>
      <c r="J35" s="14">
        <f>SUM([1]Resultats!$G$14:$H$14)</f>
        <v>212</v>
      </c>
      <c r="K35" s="19">
        <f t="shared" si="2"/>
        <v>0.4140625</v>
      </c>
      <c r="L35" s="13"/>
    </row>
    <row r="36" spans="1:13" x14ac:dyDescent="0.2">
      <c r="A36" s="16" t="str">
        <f>[1]Partits!C7</f>
        <v>ERC-AM</v>
      </c>
      <c r="B36" s="16"/>
      <c r="C36" s="26" t="str">
        <f>[1]Partits!B7</f>
        <v>ESQUERRA REPUBLICANA DE CATALUNYA - ACORD MUNICIPAL</v>
      </c>
      <c r="D36" s="16"/>
      <c r="E36" s="16"/>
      <c r="F36" s="16"/>
      <c r="G36" s="16"/>
      <c r="H36" s="16"/>
      <c r="I36" s="16"/>
      <c r="J36" s="24">
        <f>SUM([1]Resultats!$G$15:$H$15)</f>
        <v>40</v>
      </c>
      <c r="K36" s="18">
        <f t="shared" si="2"/>
        <v>7.8125E-2</v>
      </c>
      <c r="L36" s="16"/>
    </row>
    <row r="37" spans="1:13" x14ac:dyDescent="0.2">
      <c r="A37" s="20" t="s">
        <v>14</v>
      </c>
      <c r="B37" s="20"/>
      <c r="C37" s="20" t="s">
        <v>14</v>
      </c>
      <c r="D37" s="20"/>
      <c r="E37" s="20"/>
      <c r="F37" s="20"/>
      <c r="G37" s="20"/>
      <c r="H37" s="20"/>
      <c r="I37" s="20"/>
      <c r="J37" s="25">
        <f>SUM([1]Resultats!$G$9:$H$9)</f>
        <v>5</v>
      </c>
      <c r="K37" s="15">
        <f t="shared" si="2"/>
        <v>9.765625E-3</v>
      </c>
      <c r="L37" s="20"/>
      <c r="M37" s="23">
        <f>SUM(K31:K37)</f>
        <v>1</v>
      </c>
    </row>
    <row r="39" spans="1:13" x14ac:dyDescent="0.2">
      <c r="A39" s="6" t="s">
        <v>2</v>
      </c>
      <c r="B39" s="6">
        <v>4</v>
      </c>
      <c r="C39" t="s">
        <v>17</v>
      </c>
    </row>
    <row r="40" spans="1:13" x14ac:dyDescent="0.2">
      <c r="A40" s="7" t="s">
        <v>4</v>
      </c>
      <c r="B40" s="7"/>
      <c r="C40" s="7" t="s">
        <v>5</v>
      </c>
      <c r="D40" s="7"/>
      <c r="E40" s="7" t="s">
        <v>6</v>
      </c>
      <c r="F40" s="7"/>
      <c r="G40" s="7" t="s">
        <v>7</v>
      </c>
      <c r="H40" s="7"/>
      <c r="I40" s="8" t="s">
        <v>8</v>
      </c>
      <c r="J40" s="8"/>
      <c r="K40" s="8" t="s">
        <v>9</v>
      </c>
      <c r="L40" s="8"/>
    </row>
    <row r="41" spans="1:13" ht="17" thickBot="1" x14ac:dyDescent="0.25">
      <c r="A41" s="9">
        <f>SUM([1]Resultats!$I$2:$J$2)</f>
        <v>1366</v>
      </c>
      <c r="B41" s="9"/>
      <c r="C41" s="9">
        <f>SUM([1]Resultats!$I$16:$J$16)</f>
        <v>801</v>
      </c>
      <c r="D41" s="9"/>
      <c r="E41" s="9">
        <f>SUM([1]Resultats!$I$8:$J$8)</f>
        <v>4</v>
      </c>
      <c r="F41" s="9"/>
      <c r="G41" s="9">
        <f>C41-E41</f>
        <v>797</v>
      </c>
      <c r="H41" s="9"/>
      <c r="I41" s="10">
        <f>1-K41</f>
        <v>0.41361639824304541</v>
      </c>
      <c r="J41" s="10"/>
      <c r="K41" s="10">
        <f>C41/A41</f>
        <v>0.58638360175695459</v>
      </c>
      <c r="L41" s="10"/>
    </row>
    <row r="42" spans="1:13" x14ac:dyDescent="0.2">
      <c r="A42" s="11" t="s">
        <v>10</v>
      </c>
      <c r="B42" s="11"/>
      <c r="C42" s="11" t="s">
        <v>11</v>
      </c>
      <c r="D42" s="11"/>
      <c r="E42" s="11"/>
      <c r="F42" s="11"/>
      <c r="G42" s="11"/>
      <c r="H42" s="11"/>
      <c r="I42" s="11"/>
      <c r="J42" s="12" t="s">
        <v>12</v>
      </c>
      <c r="K42" s="12" t="s">
        <v>13</v>
      </c>
      <c r="L42" s="11"/>
    </row>
    <row r="43" spans="1:13" x14ac:dyDescent="0.2">
      <c r="A43" s="27" t="str">
        <f>[1]Resultats!A10</f>
        <v>VxPD-ARA PL</v>
      </c>
      <c r="B43" s="27"/>
      <c r="C43" s="27" t="str">
        <f>[1]Partits!B2</f>
        <v>VEÏNS PER PREMIÀ DE DALT-ARA PACTE LOCAL</v>
      </c>
      <c r="D43" s="27"/>
      <c r="E43" s="27"/>
      <c r="F43" s="27"/>
      <c r="G43" s="27"/>
      <c r="H43" s="27"/>
      <c r="I43" s="27"/>
      <c r="J43" s="28">
        <f>SUM([1]Resultats!$I$10:$J$10)</f>
        <v>165</v>
      </c>
      <c r="K43" s="29">
        <f t="shared" ref="K43:K49" si="3">J43/$G$41</f>
        <v>0.20702634880803011</v>
      </c>
      <c r="L43" s="27"/>
    </row>
    <row r="44" spans="1:13" x14ac:dyDescent="0.2">
      <c r="A44" s="13" t="s">
        <v>18</v>
      </c>
      <c r="B44" s="13"/>
      <c r="C44" s="20" t="str">
        <f>[1]Partits!B3</f>
        <v>CRIDA PREMIÀ DE DALT - ALTERNATIVA MUNICIPALISTA</v>
      </c>
      <c r="D44" s="13"/>
      <c r="E44" s="13"/>
      <c r="F44" s="13"/>
      <c r="G44" s="13"/>
      <c r="H44" s="13"/>
      <c r="I44" s="13"/>
      <c r="J44" s="14">
        <f>SUM([1]Resultats!$I$11:$J$11)</f>
        <v>43</v>
      </c>
      <c r="K44" s="19">
        <f t="shared" si="3"/>
        <v>5.3952321204516936E-2</v>
      </c>
      <c r="L44" s="13"/>
    </row>
    <row r="45" spans="1:13" x14ac:dyDescent="0.2">
      <c r="A45" s="16" t="str">
        <f>[1]Resultats!A12</f>
        <v>PSC-CP</v>
      </c>
      <c r="B45" s="16"/>
      <c r="C45" s="27" t="str">
        <f>[1]Partits!B4</f>
        <v>PARTIT DELS SOCIALISTES DE CATALUNYA - CANDIDATURA DE PROGRÉS</v>
      </c>
      <c r="D45" s="16"/>
      <c r="E45" s="16"/>
      <c r="F45" s="16"/>
      <c r="G45" s="16"/>
      <c r="H45" s="16"/>
      <c r="I45" s="16"/>
      <c r="J45" s="24">
        <f>SUM([1]Resultats!$I$12:$J$12)</f>
        <v>57</v>
      </c>
      <c r="K45" s="18">
        <f t="shared" si="3"/>
        <v>7.1518193224592227E-2</v>
      </c>
      <c r="L45" s="16"/>
    </row>
    <row r="46" spans="1:13" x14ac:dyDescent="0.2">
      <c r="A46" s="13" t="str">
        <f>[1]Resultats!A13</f>
        <v>Cs</v>
      </c>
      <c r="B46" s="13"/>
      <c r="C46" s="20" t="str">
        <f>[1]Partits!B5</f>
        <v>CIUTADANS-PARTIDO DE LA CIUDADANÍA</v>
      </c>
      <c r="D46" s="13"/>
      <c r="E46" s="13"/>
      <c r="F46" s="13"/>
      <c r="G46" s="13"/>
      <c r="H46" s="13"/>
      <c r="I46" s="13"/>
      <c r="J46" s="14">
        <f>SUM([1]Resultats!$I$13:$J$13)</f>
        <v>40</v>
      </c>
      <c r="K46" s="19">
        <f t="shared" si="3"/>
        <v>5.0188205771643665E-2</v>
      </c>
      <c r="L46" s="13"/>
    </row>
    <row r="47" spans="1:13" x14ac:dyDescent="0.2">
      <c r="A47" s="16" t="str">
        <f>[1]Resultats!A14</f>
        <v>CM</v>
      </c>
      <c r="B47" s="16"/>
      <c r="C47" s="27" t="str">
        <f>[1]Partits!B6</f>
        <v>SOM IMPULS-COMPROMÍS MUNICIPAL</v>
      </c>
      <c r="D47" s="16"/>
      <c r="E47" s="16"/>
      <c r="F47" s="16"/>
      <c r="G47" s="16"/>
      <c r="H47" s="16"/>
      <c r="I47" s="16"/>
      <c r="J47" s="24">
        <f>SUM([1]Resultats!$I$14:$J$14)</f>
        <v>378</v>
      </c>
      <c r="K47" s="18">
        <f t="shared" si="3"/>
        <v>0.47427854454203261</v>
      </c>
      <c r="L47" s="16"/>
    </row>
    <row r="48" spans="1:13" x14ac:dyDescent="0.2">
      <c r="A48" s="13" t="str">
        <f>[1]Resultats!A15</f>
        <v>ERC-AM</v>
      </c>
      <c r="B48" s="13"/>
      <c r="C48" s="20" t="str">
        <f>[1]Partits!B7</f>
        <v>ESQUERRA REPUBLICANA DE CATALUNYA - ACORD MUNICIPAL</v>
      </c>
      <c r="D48" s="13"/>
      <c r="E48" s="13"/>
      <c r="F48" s="13"/>
      <c r="G48" s="13"/>
      <c r="H48" s="13"/>
      <c r="I48" s="13"/>
      <c r="J48" s="25">
        <f>SUM([1]Resultats!$I$15:$J$15)</f>
        <v>91</v>
      </c>
      <c r="K48" s="19">
        <f>J48/$G$41</f>
        <v>0.11417816813048934</v>
      </c>
      <c r="L48" s="13"/>
    </row>
    <row r="49" spans="1:13" x14ac:dyDescent="0.2">
      <c r="A49" s="16" t="str">
        <f>[1]Resultats!A9</f>
        <v>Vots en blanc</v>
      </c>
      <c r="B49" s="16"/>
      <c r="C49" s="16" t="s">
        <v>14</v>
      </c>
      <c r="D49" s="16"/>
      <c r="E49" s="16"/>
      <c r="F49" s="16"/>
      <c r="G49" s="16"/>
      <c r="H49" s="16"/>
      <c r="I49" s="16"/>
      <c r="J49" s="24">
        <f>SUM([1]Resultats!$I$9:$J$9)</f>
        <v>23</v>
      </c>
      <c r="K49" s="18">
        <f t="shared" si="3"/>
        <v>2.8858218318695106E-2</v>
      </c>
      <c r="L49" s="16"/>
      <c r="M49" s="23">
        <f>SUM(K43:K49)</f>
        <v>1</v>
      </c>
    </row>
    <row r="51" spans="1:13" x14ac:dyDescent="0.2">
      <c r="A51" s="6" t="s">
        <v>2</v>
      </c>
      <c r="B51" s="6">
        <v>5</v>
      </c>
      <c r="C51" t="s">
        <v>16</v>
      </c>
    </row>
    <row r="52" spans="1:13" x14ac:dyDescent="0.2">
      <c r="A52" s="7" t="s">
        <v>4</v>
      </c>
      <c r="B52" s="7"/>
      <c r="C52" s="7"/>
      <c r="D52" s="7"/>
      <c r="E52" s="7" t="s">
        <v>6</v>
      </c>
      <c r="F52" s="7"/>
      <c r="G52" s="7" t="s">
        <v>7</v>
      </c>
      <c r="H52" s="7"/>
      <c r="I52" s="8" t="s">
        <v>8</v>
      </c>
      <c r="J52" s="8"/>
      <c r="K52" s="8" t="s">
        <v>9</v>
      </c>
      <c r="L52" s="8"/>
    </row>
    <row r="53" spans="1:13" ht="17" thickBot="1" x14ac:dyDescent="0.25">
      <c r="A53" s="9">
        <f>[1]Resultats!$K2</f>
        <v>678</v>
      </c>
      <c r="B53" s="9"/>
      <c r="C53" s="9">
        <f>[1]Resultats!$K$16</f>
        <v>342</v>
      </c>
      <c r="D53" s="9"/>
      <c r="E53" s="9">
        <f>[1]Resultats!$K$8</f>
        <v>6</v>
      </c>
      <c r="F53" s="9"/>
      <c r="G53" s="9">
        <f>C53-E53</f>
        <v>336</v>
      </c>
      <c r="H53" s="9"/>
      <c r="I53" s="10">
        <f>1-K53</f>
        <v>0.49557522123893805</v>
      </c>
      <c r="J53" s="10"/>
      <c r="K53" s="10">
        <f>C53/A53</f>
        <v>0.50442477876106195</v>
      </c>
      <c r="L53" s="10"/>
    </row>
    <row r="54" spans="1:13" x14ac:dyDescent="0.2">
      <c r="A54" s="11" t="s">
        <v>10</v>
      </c>
      <c r="B54" s="11"/>
      <c r="C54" s="11" t="s">
        <v>11</v>
      </c>
      <c r="D54" s="11"/>
      <c r="E54" s="11"/>
      <c r="F54" s="11"/>
      <c r="G54" s="11"/>
      <c r="H54" s="11"/>
      <c r="I54" s="11"/>
      <c r="J54" s="12" t="s">
        <v>12</v>
      </c>
      <c r="K54" s="12" t="s">
        <v>13</v>
      </c>
      <c r="L54" s="11"/>
    </row>
    <row r="55" spans="1:13" x14ac:dyDescent="0.2">
      <c r="A55" s="27" t="str">
        <f>[1]Partits!C2</f>
        <v>VxPD-ARA PL</v>
      </c>
      <c r="B55" s="27"/>
      <c r="C55" s="27" t="str">
        <f>[1]Partits!B2</f>
        <v>VEÏNS PER PREMIÀ DE DALT-ARA PACTE LOCAL</v>
      </c>
      <c r="D55" s="27"/>
      <c r="E55" s="27"/>
      <c r="F55" s="27"/>
      <c r="G55" s="27"/>
      <c r="H55" s="27"/>
      <c r="I55" s="27"/>
      <c r="J55" s="28">
        <f>[1]Resultats!$K$10</f>
        <v>81</v>
      </c>
      <c r="K55" s="29">
        <f t="shared" ref="K55:K61" si="4">J55/$G$53</f>
        <v>0.24107142857142858</v>
      </c>
      <c r="L55" s="27"/>
    </row>
    <row r="56" spans="1:13" x14ac:dyDescent="0.2">
      <c r="A56" s="13" t="s">
        <v>18</v>
      </c>
      <c r="B56" s="13"/>
      <c r="C56" s="20" t="str">
        <f>[1]Partits!B3</f>
        <v>CRIDA PREMIÀ DE DALT - ALTERNATIVA MUNICIPALISTA</v>
      </c>
      <c r="D56" s="13"/>
      <c r="E56" s="13"/>
      <c r="F56" s="13"/>
      <c r="G56" s="13"/>
      <c r="H56" s="13"/>
      <c r="I56" s="13"/>
      <c r="J56" s="14">
        <f>[1]Resultats!$K$11</f>
        <v>30</v>
      </c>
      <c r="K56" s="19">
        <f t="shared" si="4"/>
        <v>8.9285714285714288E-2</v>
      </c>
      <c r="L56" s="13"/>
    </row>
    <row r="57" spans="1:13" x14ac:dyDescent="0.2">
      <c r="A57" s="16" t="str">
        <f>[1]Partits!C4</f>
        <v>PSC-CP</v>
      </c>
      <c r="B57" s="16"/>
      <c r="C57" s="26" t="str">
        <f>[1]Partits!B4</f>
        <v>PARTIT DELS SOCIALISTES DE CATALUNYA - CANDIDATURA DE PROGRÉS</v>
      </c>
      <c r="D57" s="16"/>
      <c r="E57" s="16"/>
      <c r="F57" s="16"/>
      <c r="G57" s="16"/>
      <c r="H57" s="16"/>
      <c r="I57" s="16"/>
      <c r="J57" s="24">
        <f>[1]Resultats!$K$12</f>
        <v>52</v>
      </c>
      <c r="K57" s="18">
        <f t="shared" si="4"/>
        <v>0.15476190476190477</v>
      </c>
      <c r="L57" s="16"/>
    </row>
    <row r="58" spans="1:13" x14ac:dyDescent="0.2">
      <c r="A58" s="13" t="str">
        <f>[1]Partits!C5</f>
        <v>Cs</v>
      </c>
      <c r="B58" s="13"/>
      <c r="C58" s="20" t="str">
        <f>[1]Partits!B5</f>
        <v>CIUTADANS-PARTIDO DE LA CIUDADANÍA</v>
      </c>
      <c r="D58" s="13"/>
      <c r="E58" s="13"/>
      <c r="F58" s="13"/>
      <c r="G58" s="13"/>
      <c r="H58" s="13"/>
      <c r="I58" s="13"/>
      <c r="J58" s="14">
        <f>[1]Resultats!$K$13</f>
        <v>9</v>
      </c>
      <c r="K58" s="19">
        <f t="shared" si="4"/>
        <v>2.6785714285714284E-2</v>
      </c>
      <c r="L58" s="13"/>
    </row>
    <row r="59" spans="1:13" x14ac:dyDescent="0.2">
      <c r="A59" s="16" t="str">
        <f>[1]Partits!C6</f>
        <v>CM</v>
      </c>
      <c r="B59" s="16"/>
      <c r="C59" s="27" t="str">
        <f>[1]Partits!B6</f>
        <v>SOM IMPULS-COMPROMÍS MUNICIPAL</v>
      </c>
      <c r="D59" s="16"/>
      <c r="E59" s="16"/>
      <c r="F59" s="16"/>
      <c r="G59" s="16"/>
      <c r="H59" s="16"/>
      <c r="I59" s="16"/>
      <c r="J59" s="24">
        <f>[1]Resultats!$K$14</f>
        <v>130</v>
      </c>
      <c r="K59" s="18">
        <f t="shared" si="4"/>
        <v>0.38690476190476192</v>
      </c>
      <c r="L59" s="16"/>
    </row>
    <row r="60" spans="1:13" x14ac:dyDescent="0.2">
      <c r="A60" s="13" t="str">
        <f>[1]Partits!C7</f>
        <v>ERC-AM</v>
      </c>
      <c r="B60" s="13"/>
      <c r="C60" s="20" t="str">
        <f>[1]Partits!B7</f>
        <v>ESQUERRA REPUBLICANA DE CATALUNYA - ACORD MUNICIPAL</v>
      </c>
      <c r="D60" s="13"/>
      <c r="E60" s="13"/>
      <c r="F60" s="13"/>
      <c r="G60" s="13"/>
      <c r="H60" s="13"/>
      <c r="I60" s="13"/>
      <c r="J60" s="25">
        <f>[1]Resultats!$K$15</f>
        <v>29</v>
      </c>
      <c r="K60" s="19">
        <f>J60/$G$53</f>
        <v>8.6309523809523808E-2</v>
      </c>
      <c r="L60" s="13"/>
    </row>
    <row r="61" spans="1:13" x14ac:dyDescent="0.2">
      <c r="A61" s="16" t="s">
        <v>14</v>
      </c>
      <c r="B61" s="16"/>
      <c r="C61" s="16" t="s">
        <v>14</v>
      </c>
      <c r="D61" s="16"/>
      <c r="E61" s="16"/>
      <c r="F61" s="16"/>
      <c r="G61" s="16"/>
      <c r="H61" s="16"/>
      <c r="I61" s="16"/>
      <c r="J61" s="24">
        <f>[1]Resultats!$K$9</f>
        <v>5</v>
      </c>
      <c r="K61" s="18">
        <f t="shared" si="4"/>
        <v>1.488095238095238E-2</v>
      </c>
      <c r="L61" s="16"/>
      <c r="M61" s="23">
        <f>SUM(K55:K61)</f>
        <v>0.99999999999999989</v>
      </c>
    </row>
    <row r="63" spans="1:13" x14ac:dyDescent="0.2">
      <c r="A63" s="6" t="s">
        <v>2</v>
      </c>
      <c r="B63" s="6">
        <v>6</v>
      </c>
      <c r="C63" t="s">
        <v>19</v>
      </c>
    </row>
    <row r="64" spans="1:13" x14ac:dyDescent="0.2">
      <c r="A64" s="7" t="s">
        <v>4</v>
      </c>
      <c r="B64" s="7"/>
      <c r="C64" s="7" t="s">
        <v>5</v>
      </c>
      <c r="D64" s="7"/>
      <c r="E64" s="7" t="s">
        <v>6</v>
      </c>
      <c r="F64" s="7"/>
      <c r="G64" s="7" t="s">
        <v>7</v>
      </c>
      <c r="H64" s="7"/>
      <c r="I64" s="8" t="s">
        <v>8</v>
      </c>
      <c r="J64" s="8"/>
      <c r="K64" s="8" t="s">
        <v>9</v>
      </c>
      <c r="L64" s="8"/>
    </row>
    <row r="65" spans="1:13" ht="17" thickBot="1" x14ac:dyDescent="0.25">
      <c r="A65" s="9">
        <f>SUM([1]Resultats!$L$2:$M$2)</f>
        <v>1240</v>
      </c>
      <c r="B65" s="9"/>
      <c r="C65" s="9">
        <f>SUM([1]Resultats!$L$16:$M$16)</f>
        <v>772</v>
      </c>
      <c r="D65" s="9"/>
      <c r="E65" s="9">
        <f>SUM([1]Resultats!$L$8:$M$8)</f>
        <v>9</v>
      </c>
      <c r="F65" s="9"/>
      <c r="G65" s="9">
        <f>C65-E65</f>
        <v>763</v>
      </c>
      <c r="H65" s="9"/>
      <c r="I65" s="10">
        <f>1-K65</f>
        <v>0.3774193548387097</v>
      </c>
      <c r="J65" s="10"/>
      <c r="K65" s="10">
        <f>C65/A65</f>
        <v>0.6225806451612903</v>
      </c>
      <c r="L65" s="10"/>
    </row>
    <row r="66" spans="1:13" x14ac:dyDescent="0.2">
      <c r="A66" s="11" t="s">
        <v>10</v>
      </c>
      <c r="B66" s="11"/>
      <c r="C66" s="11" t="s">
        <v>11</v>
      </c>
      <c r="D66" s="11"/>
      <c r="E66" s="11"/>
      <c r="F66" s="11"/>
      <c r="G66" s="11"/>
      <c r="H66" s="11"/>
      <c r="I66" s="11"/>
      <c r="J66" s="12" t="s">
        <v>12</v>
      </c>
      <c r="K66" s="12" t="s">
        <v>13</v>
      </c>
      <c r="L66" s="11"/>
    </row>
    <row r="67" spans="1:13" x14ac:dyDescent="0.2">
      <c r="A67" s="13" t="str">
        <f>[1]Partits!C2</f>
        <v>VxPD-ARA PL</v>
      </c>
      <c r="B67" s="13"/>
      <c r="C67" s="13" t="str">
        <f>[1]Partits!B2</f>
        <v>VEÏNS PER PREMIÀ DE DALT-ARA PACTE LOCAL</v>
      </c>
      <c r="D67" s="13"/>
      <c r="E67" s="13"/>
      <c r="F67" s="13"/>
      <c r="G67" s="13"/>
      <c r="H67" s="13"/>
      <c r="I67" s="13"/>
      <c r="J67" s="14">
        <f>SUM([1]Resultats!$L$10:$M$10)</f>
        <v>138</v>
      </c>
      <c r="K67" s="19">
        <f t="shared" ref="K67:K73" si="5">J67/$G$65</f>
        <v>0.18086500655307994</v>
      </c>
      <c r="L67" s="13"/>
    </row>
    <row r="68" spans="1:13" x14ac:dyDescent="0.2">
      <c r="A68" s="16" t="str">
        <f>[1]Partits!C3</f>
        <v>CPD - AMUNT</v>
      </c>
      <c r="B68" s="16"/>
      <c r="C68" s="26" t="str">
        <f>[1]Partits!B3</f>
        <v>CRIDA PREMIÀ DE DALT - ALTERNATIVA MUNICIPALISTA</v>
      </c>
      <c r="D68" s="16"/>
      <c r="E68" s="16"/>
      <c r="F68" s="16"/>
      <c r="G68" s="16"/>
      <c r="H68" s="16"/>
      <c r="I68" s="16"/>
      <c r="J68" s="24">
        <f>SUM([1]Resultats!$L$11:$M$11)</f>
        <v>69</v>
      </c>
      <c r="K68" s="18">
        <f t="shared" si="5"/>
        <v>9.0432503276539969E-2</v>
      </c>
      <c r="L68" s="16"/>
    </row>
    <row r="69" spans="1:13" x14ac:dyDescent="0.2">
      <c r="A69" s="13" t="str">
        <f>[1]Partits!C4</f>
        <v>PSC-CP</v>
      </c>
      <c r="B69" s="13"/>
      <c r="C69" s="13" t="str">
        <f>[1]Partits!B4</f>
        <v>PARTIT DELS SOCIALISTES DE CATALUNYA - CANDIDATURA DE PROGRÉS</v>
      </c>
      <c r="D69" s="13"/>
      <c r="E69" s="13"/>
      <c r="F69" s="13"/>
      <c r="G69" s="13"/>
      <c r="H69" s="13"/>
      <c r="I69" s="13"/>
      <c r="J69" s="14">
        <f>SUM([1]Resultats!$L$12:$M$12)</f>
        <v>48</v>
      </c>
      <c r="K69" s="19">
        <f t="shared" si="5"/>
        <v>6.2909567496723454E-2</v>
      </c>
      <c r="L69" s="13"/>
    </row>
    <row r="70" spans="1:13" x14ac:dyDescent="0.2">
      <c r="A70" s="16" t="str">
        <f>[1]Partits!C5</f>
        <v>Cs</v>
      </c>
      <c r="B70" s="16"/>
      <c r="C70" s="26" t="str">
        <f>[1]Partits!B5</f>
        <v>CIUTADANS-PARTIDO DE LA CIUDADANÍA</v>
      </c>
      <c r="D70" s="16"/>
      <c r="E70" s="16"/>
      <c r="F70" s="16"/>
      <c r="G70" s="16"/>
      <c r="H70" s="16"/>
      <c r="I70" s="16"/>
      <c r="J70" s="24">
        <f>SUM([1]Resultats!$L$13:$M$13)</f>
        <v>24</v>
      </c>
      <c r="K70" s="18">
        <f t="shared" si="5"/>
        <v>3.1454783748361727E-2</v>
      </c>
      <c r="L70" s="16"/>
    </row>
    <row r="71" spans="1:13" x14ac:dyDescent="0.2">
      <c r="A71" s="13" t="str">
        <f>[1]Partits!C6</f>
        <v>CM</v>
      </c>
      <c r="B71" s="13"/>
      <c r="C71" s="13" t="str">
        <f>[1]Partits!B6</f>
        <v>SOM IMPULS-COMPROMÍS MUNICIPAL</v>
      </c>
      <c r="D71" s="13"/>
      <c r="E71" s="13"/>
      <c r="F71" s="13"/>
      <c r="G71" s="13"/>
      <c r="H71" s="13"/>
      <c r="I71" s="13"/>
      <c r="J71" s="14">
        <f>SUM([1]Resultats!$L$14:$M$14)</f>
        <v>370</v>
      </c>
      <c r="K71" s="19">
        <f t="shared" si="5"/>
        <v>0.48492791612057667</v>
      </c>
      <c r="L71" s="13"/>
    </row>
    <row r="72" spans="1:13" x14ac:dyDescent="0.2">
      <c r="A72" s="16" t="str">
        <f>[1]Partits!C7</f>
        <v>ERC-AM</v>
      </c>
      <c r="B72" s="16"/>
      <c r="C72" s="26" t="str">
        <f>[1]Partits!B7</f>
        <v>ESQUERRA REPUBLICANA DE CATALUNYA - ACORD MUNICIPAL</v>
      </c>
      <c r="D72" s="16"/>
      <c r="E72" s="16"/>
      <c r="F72" s="16"/>
      <c r="G72" s="16"/>
      <c r="H72" s="16"/>
      <c r="I72" s="16"/>
      <c r="J72" s="24">
        <f>SUM([1]Resultats!$L$15:$M$15)</f>
        <v>104</v>
      </c>
      <c r="K72" s="18">
        <f t="shared" si="5"/>
        <v>0.13630406290956751</v>
      </c>
      <c r="L72" s="16"/>
    </row>
    <row r="73" spans="1:13" x14ac:dyDescent="0.2">
      <c r="A73" s="20" t="s">
        <v>14</v>
      </c>
      <c r="B73" s="20"/>
      <c r="C73" s="20" t="s">
        <v>14</v>
      </c>
      <c r="D73" s="20"/>
      <c r="E73" s="20"/>
      <c r="F73" s="20"/>
      <c r="G73" s="20"/>
      <c r="H73" s="20"/>
      <c r="I73" s="20"/>
      <c r="J73" s="25">
        <f>SUM([1]Resultats!$L$9:$M$9)</f>
        <v>10</v>
      </c>
      <c r="K73" s="15">
        <f t="shared" si="5"/>
        <v>1.310615989515072E-2</v>
      </c>
      <c r="L73" s="20"/>
      <c r="M73" s="23">
        <f>SUM(K67:K73)</f>
        <v>1</v>
      </c>
    </row>
  </sheetData>
  <mergeCells count="74">
    <mergeCell ref="A65:B65"/>
    <mergeCell ref="C65:D65"/>
    <mergeCell ref="E65:F65"/>
    <mergeCell ref="G65:H65"/>
    <mergeCell ref="I65:J65"/>
    <mergeCell ref="K65:L65"/>
    <mergeCell ref="A64:B64"/>
    <mergeCell ref="C64:D64"/>
    <mergeCell ref="E64:F64"/>
    <mergeCell ref="G64:H64"/>
    <mergeCell ref="I64:J64"/>
    <mergeCell ref="K64:L64"/>
    <mergeCell ref="A53:B53"/>
    <mergeCell ref="C53:D53"/>
    <mergeCell ref="E53:F53"/>
    <mergeCell ref="G53:H53"/>
    <mergeCell ref="I53:J53"/>
    <mergeCell ref="K53:L53"/>
    <mergeCell ref="A52:B52"/>
    <mergeCell ref="C52:D52"/>
    <mergeCell ref="E52:F52"/>
    <mergeCell ref="G52:H52"/>
    <mergeCell ref="I52:J52"/>
    <mergeCell ref="K52:L52"/>
    <mergeCell ref="A41:B41"/>
    <mergeCell ref="C41:D41"/>
    <mergeCell ref="E41:F41"/>
    <mergeCell ref="G41:H41"/>
    <mergeCell ref="I41:J41"/>
    <mergeCell ref="K41:L41"/>
    <mergeCell ref="A40:B40"/>
    <mergeCell ref="C40:D40"/>
    <mergeCell ref="E40:F40"/>
    <mergeCell ref="G40:H40"/>
    <mergeCell ref="I40:J40"/>
    <mergeCell ref="K40:L40"/>
    <mergeCell ref="A29:B29"/>
    <mergeCell ref="C29:D29"/>
    <mergeCell ref="E29:F29"/>
    <mergeCell ref="G29:H29"/>
    <mergeCell ref="I29:J29"/>
    <mergeCell ref="K29:L29"/>
    <mergeCell ref="A28:B28"/>
    <mergeCell ref="C28:D28"/>
    <mergeCell ref="E28:F28"/>
    <mergeCell ref="G28:H28"/>
    <mergeCell ref="I28:J28"/>
    <mergeCell ref="K28:L28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5:B5"/>
    <mergeCell ref="C5:D5"/>
    <mergeCell ref="E5:F5"/>
    <mergeCell ref="G5:H5"/>
    <mergeCell ref="I5:J5"/>
    <mergeCell ref="K5:L5"/>
    <mergeCell ref="A1:H1"/>
    <mergeCell ref="A2:L2"/>
    <mergeCell ref="A4:B4"/>
    <mergeCell ref="C4:D4"/>
    <mergeCell ref="E4:F4"/>
    <mergeCell ref="G4:H4"/>
    <mergeCell ref="I4:J4"/>
    <mergeCell ref="K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Mataró Vilà</dc:creator>
  <cp:lastModifiedBy>Salvador Mataró Vilà</cp:lastModifiedBy>
  <dcterms:created xsi:type="dcterms:W3CDTF">2023-06-19T11:24:45Z</dcterms:created>
  <dcterms:modified xsi:type="dcterms:W3CDTF">2023-06-19T11:25:07Z</dcterms:modified>
</cp:coreProperties>
</file>